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9\"/>
    </mc:Choice>
  </mc:AlternateContent>
  <xr:revisionPtr revIDLastSave="0" documentId="13_ncr:1_{1F20B8AB-74A8-48D0-BFFF-613978FCFFA9}" xr6:coauthVersionLast="47" xr6:coauthVersionMax="47" xr10:uidLastSave="{00000000-0000-0000-0000-000000000000}"/>
  <bookViews>
    <workbookView xWindow="1152" yWindow="1152" windowWidth="17640" windowHeight="11280" tabRatio="796" activeTab="2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-02-01" sheetId="6" r:id="rId6"/>
    <sheet name="ОСР 1-09-01" sheetId="7" r:id="rId7"/>
    <sheet name="ОСР 1-12-01" sheetId="8" r:id="rId8"/>
    <sheet name="ОСР 525-02-01" sheetId="9" r:id="rId9"/>
    <sheet name="ОСР 525-09-01" sheetId="10" r:id="rId10"/>
    <sheet name="ОСР 525-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I40" i="1"/>
  <c r="I39" i="1"/>
  <c r="C39" i="1"/>
  <c r="C40" i="1" s="1"/>
  <c r="I38" i="1"/>
  <c r="C38" i="1"/>
  <c r="I37" i="1"/>
  <c r="C37" i="1"/>
  <c r="I36" i="1"/>
  <c r="C30" i="1"/>
  <c r="C32" i="1" s="1"/>
  <c r="E32" i="1" l="1"/>
  <c r="C34" i="1"/>
  <c r="C42" i="1"/>
  <c r="C41" i="1"/>
  <c r="C31" i="1"/>
  <c r="C44" i="1" l="1"/>
  <c r="E42" i="1"/>
  <c r="C46" i="1"/>
  <c r="E46" i="1" s="1"/>
</calcChain>
</file>

<file path=xl/sharedStrings.xml><?xml version="1.0" encoding="utf-8"?>
<sst xmlns="http://schemas.openxmlformats.org/spreadsheetml/2006/main" count="477" uniqueCount="199">
  <si>
    <t>СВОДКА ЗАТРАТ</t>
  </si>
  <si>
    <t>P_0329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</si>
  <si>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</si>
  <si>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</si>
  <si>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</si>
  <si>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</si>
  <si>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</si>
  <si>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</si>
  <si>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</si>
  <si>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</si>
  <si>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</si>
  <si>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</si>
  <si>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</si>
  <si>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</si>
  <si>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</si>
  <si>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</si>
  <si>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</si>
  <si>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</si>
  <si>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</si>
  <si>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</si>
  <si>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</si>
  <si>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</si>
  <si>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</si>
  <si>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</si>
  <si>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</si>
  <si>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</si>
  <si>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</si>
  <si>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</si>
  <si>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</si>
  <si>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</si>
  <si>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</si>
  <si>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</si>
  <si>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</si>
  <si>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</si>
  <si>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</si>
  <si>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</si>
  <si>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</si>
  <si>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</si>
  <si>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</si>
  <si>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</si>
  <si>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</si>
  <si>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</si>
  <si>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</si>
  <si>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ЛС-3</t>
  </si>
  <si>
    <t>Учет электроэнергии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</si>
  <si>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</si>
  <si>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</si>
  <si>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</si>
  <si>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</si>
  <si>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</si>
  <si>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</si>
  <si>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</si>
  <si>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</si>
  <si>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</si>
  <si>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</si>
  <si>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</si>
  <si>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</si>
  <si>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</si>
  <si>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</si>
  <si>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</si>
  <si>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</si>
  <si>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</si>
  <si>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</si>
  <si>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</si>
  <si>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</si>
  <si>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</si>
  <si>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</si>
  <si>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</si>
  <si>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</si>
  <si>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</si>
  <si>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</si>
  <si>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</si>
  <si>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</si>
  <si>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</si>
  <si>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</si>
  <si>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</si>
  <si>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</si>
  <si>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325/пр_25.05.2021_Пр.1 п.50_Пр.4 п.67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</si>
  <si>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</si>
  <si>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</si>
  <si>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</si>
  <si>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</si>
  <si>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</si>
  <si>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</si>
  <si>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</si>
  <si>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</si>
  <si>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</si>
  <si>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</si>
  <si>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Смета</t>
  </si>
  <si>
    <t>ПИР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</si>
  <si>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</si>
  <si>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</si>
  <si>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</si>
  <si>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</si>
  <si>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</si>
  <si>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</si>
  <si>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</si>
  <si>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</si>
  <si>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</si>
  <si>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</si>
  <si>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</si>
  <si>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</si>
  <si>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</si>
  <si>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</si>
  <si>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</si>
  <si>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</si>
  <si>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</si>
  <si>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</si>
  <si>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</si>
  <si>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</si>
  <si>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</si>
  <si>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</si>
  <si>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</si>
  <si>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</si>
  <si>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</si>
  <si>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</si>
  <si>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</si>
  <si>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</si>
  <si>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</si>
  <si>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</si>
  <si>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</si>
  <si>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</si>
  <si>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</si>
  <si>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</si>
  <si>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</si>
  <si>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</si>
  <si>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</si>
  <si>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</si>
  <si>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</si>
  <si>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</si>
  <si>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</si>
  <si>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</si>
  <si>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</si>
  <si>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</si>
  <si>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</si>
  <si>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</si>
  <si>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</si>
  <si>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</si>
  <si>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</si>
  <si>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</si>
  <si>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</si>
  <si>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</si>
  <si>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</si>
  <si>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</si>
  <si>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</si>
  <si>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</si>
  <si>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</si>
  <si>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</si>
  <si>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</si>
  <si>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</si>
  <si>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шт</t>
  </si>
  <si>
    <t>Реконструкция ВЛ-0,4 кВ Ф-1, Ф-2 от КТП СРГ 2104/250 кВА Сергиевский район Самарская область</t>
  </si>
  <si>
    <t>ОСР 1-02-01</t>
  </si>
  <si>
    <t>ОСР 1-09-01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</si>
  <si>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</si>
  <si>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</si>
  <si>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</si>
  <si>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</si>
  <si>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</si>
  <si>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</si>
  <si>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</si>
  <si>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</si>
  <si>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</si>
  <si>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</si>
  <si>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</si>
  <si>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</si>
  <si>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</si>
  <si>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</si>
  <si>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</si>
  <si>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</si>
  <si>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</si>
  <si>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</si>
  <si>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</si>
  <si>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</si>
  <si>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</si>
  <si>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</si>
  <si>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</si>
  <si>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</si>
  <si>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</si>
  <si>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</si>
  <si>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</si>
  <si>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</si>
  <si>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</si>
  <si>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</si>
  <si>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</si>
  <si>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</si>
  <si>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</si>
  <si>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ФСБЦ-05.1.02.07-0066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</si>
  <si>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</si>
  <si>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</si>
  <si>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</si>
  <si>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</si>
  <si>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</si>
  <si>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</si>
  <si>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</si>
  <si>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</si>
  <si>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</si>
  <si>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</si>
  <si>
    <t>Реконструкция ВЛ-0,4 кВ от КТП-198 / 160 кВА (0,65 км) и установка приборов учёта (57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</si>
</sst>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80" formatCode="0.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5" fontId="13" fillId="0" borderId="1" xfId="1" applyNumberFormat="1" applyFont="1" applyFill="1" applyBorder="1" applyAlignment="1">
      <alignment vertical="center" wrapText="1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167" fontId="0" fillId="0" borderId="0" xfId="0" applyNumberFormat="1"/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3" fillId="0" borderId="1" xfId="1" applyNumberFormat="1" applyFont="1" applyFill="1" applyBorder="1" applyAlignment="1">
      <alignment vertical="center" wrapText="1"/>
    </xf>
    <xf numFmtId="180" fontId="14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opLeftCell="A17" zoomScale="90" zoomScaleNormal="90" workbookViewId="0">
      <selection activeCell="C36" sqref="C3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9" max="9" width="16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>
        <v>0.82</v>
      </c>
    </row>
    <row r="15" spans="1:3" ht="15.75" customHeight="1">
      <c r="A15" s="24"/>
      <c r="B15" s="24"/>
      <c r="C15" s="24">
        <v>11221.9793998431</v>
      </c>
    </row>
    <row r="16" spans="1:3" ht="20.25" customHeight="1">
      <c r="A16" s="88" t="s">
        <v>1</v>
      </c>
      <c r="B16" s="88"/>
      <c r="C16" s="88"/>
    </row>
    <row r="17" spans="1:9" ht="15.75" customHeight="1">
      <c r="A17" s="89" t="s">
        <v>2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188</v>
      </c>
      <c r="B19" s="90"/>
      <c r="C19" s="90"/>
    </row>
    <row r="20" spans="1:9" ht="15.75" customHeight="1">
      <c r="A20" s="89" t="s">
        <v>3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4" t="s">
        <v>7</v>
      </c>
      <c r="B25" s="85"/>
      <c r="C25" s="86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1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81"/>
    </row>
    <row r="29" spans="1:9" ht="15.75" customHeight="1">
      <c r="A29" s="55" t="s">
        <v>17</v>
      </c>
      <c r="B29" s="53" t="s">
        <v>18</v>
      </c>
      <c r="C29" s="61">
        <v>0</v>
      </c>
      <c r="D29" s="51"/>
      <c r="E29" s="57"/>
      <c r="F29" s="57"/>
      <c r="G29" s="59">
        <v>2020</v>
      </c>
      <c r="H29" s="60">
        <v>105.561885224957</v>
      </c>
      <c r="I29" s="81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1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1"/>
      <c r="E31" s="63"/>
      <c r="F31" s="57"/>
      <c r="G31" s="59">
        <v>2022</v>
      </c>
      <c r="H31" s="60">
        <v>114.63142733059399</v>
      </c>
      <c r="I31" s="82"/>
    </row>
    <row r="32" spans="1:9" ht="15.6">
      <c r="A32" s="50">
        <v>3</v>
      </c>
      <c r="B32" s="53" t="s">
        <v>22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2"/>
    </row>
    <row r="33" spans="1:9" ht="15.6">
      <c r="A33" s="50"/>
      <c r="B33" s="53" t="s">
        <v>23</v>
      </c>
      <c r="C33" s="61">
        <v>0.82</v>
      </c>
      <c r="D33" s="51"/>
      <c r="E33" s="66"/>
      <c r="F33" s="67"/>
      <c r="G33" s="68"/>
      <c r="H33" s="60"/>
      <c r="I33" s="82"/>
    </row>
    <row r="34" spans="1:9" ht="15.6">
      <c r="A34" s="50"/>
      <c r="B34" s="53" t="s">
        <v>24</v>
      </c>
      <c r="C34" s="69">
        <f>C32*C33</f>
        <v>0</v>
      </c>
      <c r="D34" s="51"/>
      <c r="E34" s="66"/>
      <c r="F34" s="67"/>
      <c r="G34" s="68"/>
      <c r="H34" s="60"/>
      <c r="I34" s="82"/>
    </row>
    <row r="35" spans="1:9" ht="15.6">
      <c r="A35" s="84" t="s">
        <v>25</v>
      </c>
      <c r="B35" s="85"/>
      <c r="C35" s="86"/>
      <c r="D35" s="51"/>
      <c r="E35" s="70"/>
      <c r="F35" s="71"/>
      <c r="G35" s="59">
        <v>2024</v>
      </c>
      <c r="H35" s="60">
        <v>109.113503262205</v>
      </c>
      <c r="I35" s="82"/>
    </row>
    <row r="36" spans="1:9" ht="15.6">
      <c r="A36" s="50">
        <v>1</v>
      </c>
      <c r="B36" s="53" t="s">
        <v>8</v>
      </c>
      <c r="C36" s="54"/>
      <c r="D36" s="51"/>
      <c r="E36" s="72"/>
      <c r="F36" s="73"/>
      <c r="G36" s="59">
        <v>2025</v>
      </c>
      <c r="H36" s="60">
        <v>107.81631706396399</v>
      </c>
      <c r="I36" s="83">
        <f>(H36+100)/200</f>
        <v>1.0390815853198201</v>
      </c>
    </row>
    <row r="37" spans="1:9" ht="15.6">
      <c r="A37" s="55" t="s">
        <v>10</v>
      </c>
      <c r="B37" s="53" t="s">
        <v>11</v>
      </c>
      <c r="C37" s="74">
        <f>ССР!D79+ССР!E79</f>
        <v>10655.701416051101</v>
      </c>
      <c r="D37" s="51"/>
      <c r="E37" s="72"/>
      <c r="F37" s="57"/>
      <c r="G37" s="59">
        <v>2026</v>
      </c>
      <c r="H37" s="60">
        <v>105.262896868962</v>
      </c>
      <c r="I37" s="83">
        <f>(H37+100)/200*H36/100</f>
        <v>1.1065344785145901</v>
      </c>
    </row>
    <row r="38" spans="1:9" ht="15.6">
      <c r="A38" s="55" t="s">
        <v>15</v>
      </c>
      <c r="B38" s="53" t="s">
        <v>16</v>
      </c>
      <c r="C38" s="74">
        <f>ССР!F79</f>
        <v>0</v>
      </c>
      <c r="D38" s="57"/>
      <c r="E38" s="72"/>
      <c r="F38" s="57"/>
      <c r="G38" s="59">
        <v>2027</v>
      </c>
      <c r="H38" s="60">
        <v>104.420897989339</v>
      </c>
      <c r="I38" s="83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4">
        <f>(ССР!G75)*1.2-C29</f>
        <v>1787.6754929078279</v>
      </c>
      <c r="D39" s="51"/>
      <c r="E39" s="72"/>
      <c r="F39" s="57"/>
      <c r="G39" s="59">
        <v>2028</v>
      </c>
      <c r="H39" s="60">
        <v>104.420897989339</v>
      </c>
      <c r="I39" s="83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4">
        <f>C37+C38+C39</f>
        <v>12443.37690895893</v>
      </c>
      <c r="D40" s="57"/>
      <c r="E40" s="66"/>
      <c r="F40" s="67"/>
      <c r="G40" s="59">
        <v>2029</v>
      </c>
      <c r="H40" s="60">
        <v>104.420897989339</v>
      </c>
      <c r="I40" s="83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2073.8961489589292</v>
      </c>
      <c r="D41" s="51"/>
      <c r="E41" s="72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5">
        <f>C40*I37</f>
        <v>13769.025578915362</v>
      </c>
      <c r="D42" s="51"/>
      <c r="E42" s="66">
        <f>D42-C42</f>
        <v>-13769.025578915362</v>
      </c>
      <c r="F42" s="67"/>
      <c r="G42" s="51"/>
      <c r="H42" s="51"/>
      <c r="I42" s="51"/>
    </row>
    <row r="43" spans="1:9" ht="15.6">
      <c r="A43" s="50"/>
      <c r="B43" s="53" t="s">
        <v>23</v>
      </c>
      <c r="C43" s="61">
        <v>0.82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105">
        <f>C42*C43</f>
        <v>11290.600974710596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4"/>
      <c r="D45" s="57"/>
      <c r="E45" s="76"/>
      <c r="F45" s="57"/>
      <c r="G45" s="51"/>
      <c r="H45" s="51"/>
      <c r="I45" s="51"/>
    </row>
    <row r="46" spans="1:9" ht="15.6">
      <c r="A46" s="50"/>
      <c r="B46" s="53" t="s">
        <v>26</v>
      </c>
      <c r="C46" s="106">
        <f>C34+C44</f>
        <v>11290.600974710596</v>
      </c>
      <c r="D46" s="51"/>
      <c r="E46" s="66">
        <f>D46-C46</f>
        <v>-11290.600974710596</v>
      </c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3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  <row r="49" spans="4:4">
      <c r="D49" s="80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197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79</v>
      </c>
      <c r="D13" s="32">
        <v>0</v>
      </c>
      <c r="E13" s="32">
        <v>0</v>
      </c>
      <c r="F13" s="32">
        <v>0</v>
      </c>
      <c r="G13" s="32">
        <v>71.969894508777003</v>
      </c>
      <c r="H13" s="32">
        <v>71.969894508777003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71.969894508777003</v>
      </c>
      <c r="H14" s="32">
        <v>71.969894508777003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198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91</v>
      </c>
      <c r="D13" s="32">
        <v>0</v>
      </c>
      <c r="E13" s="32">
        <v>0</v>
      </c>
      <c r="F13" s="32">
        <v>0</v>
      </c>
      <c r="G13" s="32">
        <v>261.11538461537998</v>
      </c>
      <c r="H13" s="32">
        <v>261.11538461537998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261.11538461537998</v>
      </c>
      <c r="H14" s="32">
        <v>261.11538461537998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4"/>
  <sheetViews>
    <sheetView topLeftCell="A40" zoomScale="55" zoomScaleNormal="55" workbookViewId="0">
      <selection activeCell="H51" sqref="H51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131</v>
      </c>
      <c r="B1" s="10" t="s">
        <v>132</v>
      </c>
      <c r="C1" s="10" t="s">
        <v>133</v>
      </c>
      <c r="D1" s="10" t="s">
        <v>134</v>
      </c>
      <c r="E1" s="10" t="s">
        <v>135</v>
      </c>
      <c r="F1" s="10" t="s">
        <v>136</v>
      </c>
      <c r="G1" s="10" t="s">
        <v>137</v>
      </c>
      <c r="H1" s="10" t="s">
        <v>138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3" t="s">
        <v>108</v>
      </c>
      <c r="B3" s="102"/>
      <c r="C3" s="11"/>
      <c r="D3" s="12">
        <v>2349.9502819979002</v>
      </c>
      <c r="E3" s="13"/>
      <c r="F3" s="13"/>
      <c r="G3" s="13"/>
      <c r="H3" s="14"/>
    </row>
    <row r="4" spans="1:8">
      <c r="A4" s="96" t="s">
        <v>139</v>
      </c>
      <c r="B4" s="15" t="s">
        <v>140</v>
      </c>
      <c r="C4" s="11"/>
      <c r="D4" s="12">
        <v>2289.1160611800001</v>
      </c>
      <c r="E4" s="13"/>
      <c r="F4" s="13"/>
      <c r="G4" s="13"/>
      <c r="H4" s="14"/>
    </row>
    <row r="5" spans="1:8">
      <c r="A5" s="96"/>
      <c r="B5" s="15" t="s">
        <v>141</v>
      </c>
      <c r="C5" s="10"/>
      <c r="D5" s="12">
        <v>34.827273351466999</v>
      </c>
      <c r="E5" s="13"/>
      <c r="F5" s="13"/>
      <c r="G5" s="13"/>
      <c r="H5" s="16"/>
    </row>
    <row r="6" spans="1:8">
      <c r="A6" s="95"/>
      <c r="B6" s="15" t="s">
        <v>142</v>
      </c>
      <c r="C6" s="10"/>
      <c r="D6" s="12">
        <v>0</v>
      </c>
      <c r="E6" s="13"/>
      <c r="F6" s="13"/>
      <c r="G6" s="13"/>
      <c r="H6" s="16"/>
    </row>
    <row r="7" spans="1:8">
      <c r="A7" s="95"/>
      <c r="B7" s="15" t="s">
        <v>143</v>
      </c>
      <c r="C7" s="10"/>
      <c r="D7" s="12">
        <v>0</v>
      </c>
      <c r="E7" s="13"/>
      <c r="F7" s="13"/>
      <c r="G7" s="13"/>
      <c r="H7" s="16"/>
    </row>
    <row r="8" spans="1:8">
      <c r="A8" s="98" t="s">
        <v>42</v>
      </c>
      <c r="B8" s="99"/>
      <c r="C8" s="96" t="s">
        <v>42</v>
      </c>
      <c r="D8" s="17">
        <v>2323.9433345314001</v>
      </c>
      <c r="E8" s="13">
        <v>0.65</v>
      </c>
      <c r="F8" s="13" t="s">
        <v>144</v>
      </c>
      <c r="G8" s="17">
        <v>3575.2974377406999</v>
      </c>
      <c r="H8" s="16"/>
    </row>
    <row r="9" spans="1:8">
      <c r="A9" s="97">
        <v>1</v>
      </c>
      <c r="B9" s="15" t="s">
        <v>140</v>
      </c>
      <c r="C9" s="96"/>
      <c r="D9" s="17">
        <v>2289.1160611800001</v>
      </c>
      <c r="E9" s="13"/>
      <c r="F9" s="13"/>
      <c r="G9" s="13"/>
      <c r="H9" s="95" t="s">
        <v>145</v>
      </c>
    </row>
    <row r="10" spans="1:8">
      <c r="A10" s="96"/>
      <c r="B10" s="15" t="s">
        <v>141</v>
      </c>
      <c r="C10" s="96"/>
      <c r="D10" s="17">
        <v>34.827273351466999</v>
      </c>
      <c r="E10" s="13"/>
      <c r="F10" s="13"/>
      <c r="G10" s="13"/>
      <c r="H10" s="95"/>
    </row>
    <row r="11" spans="1:8">
      <c r="A11" s="96"/>
      <c r="B11" s="15" t="s">
        <v>142</v>
      </c>
      <c r="C11" s="96"/>
      <c r="D11" s="17">
        <v>0</v>
      </c>
      <c r="E11" s="13"/>
      <c r="F11" s="13"/>
      <c r="G11" s="13"/>
      <c r="H11" s="95"/>
    </row>
    <row r="12" spans="1:8">
      <c r="A12" s="96"/>
      <c r="B12" s="15" t="s">
        <v>143</v>
      </c>
      <c r="C12" s="96"/>
      <c r="D12" s="17">
        <v>0</v>
      </c>
      <c r="E12" s="13"/>
      <c r="F12" s="13"/>
      <c r="G12" s="13"/>
      <c r="H12" s="95"/>
    </row>
    <row r="13" spans="1:8">
      <c r="A13" s="96" t="s">
        <v>146</v>
      </c>
      <c r="B13" s="15" t="s">
        <v>140</v>
      </c>
      <c r="C13" s="10"/>
      <c r="D13" s="12">
        <v>2289.1160611800001</v>
      </c>
      <c r="E13" s="13"/>
      <c r="F13" s="13"/>
      <c r="G13" s="13"/>
      <c r="H13" s="16"/>
    </row>
    <row r="14" spans="1:8">
      <c r="A14" s="96"/>
      <c r="B14" s="15" t="s">
        <v>141</v>
      </c>
      <c r="C14" s="10"/>
      <c r="D14" s="12">
        <v>34.827273351466999</v>
      </c>
      <c r="E14" s="13"/>
      <c r="F14" s="13"/>
      <c r="G14" s="13"/>
      <c r="H14" s="16"/>
    </row>
    <row r="15" spans="1:8">
      <c r="A15" s="96"/>
      <c r="B15" s="15" t="s">
        <v>142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143</v>
      </c>
      <c r="C16" s="10"/>
      <c r="D16" s="12">
        <v>26.006947466448</v>
      </c>
      <c r="E16" s="13"/>
      <c r="F16" s="13"/>
      <c r="G16" s="13"/>
      <c r="H16" s="16"/>
    </row>
    <row r="17" spans="1:8">
      <c r="A17" s="98" t="s">
        <v>114</v>
      </c>
      <c r="B17" s="99"/>
      <c r="C17" s="96" t="s">
        <v>42</v>
      </c>
      <c r="D17" s="17">
        <v>26.006947466448</v>
      </c>
      <c r="E17" s="13">
        <v>0.65</v>
      </c>
      <c r="F17" s="13" t="s">
        <v>144</v>
      </c>
      <c r="G17" s="17">
        <v>40.01068840992</v>
      </c>
      <c r="H17" s="16"/>
    </row>
    <row r="18" spans="1:8">
      <c r="A18" s="97">
        <v>1</v>
      </c>
      <c r="B18" s="15" t="s">
        <v>140</v>
      </c>
      <c r="C18" s="96"/>
      <c r="D18" s="17">
        <v>0</v>
      </c>
      <c r="E18" s="13"/>
      <c r="F18" s="13"/>
      <c r="G18" s="13"/>
      <c r="H18" s="95" t="s">
        <v>145</v>
      </c>
    </row>
    <row r="19" spans="1:8">
      <c r="A19" s="96"/>
      <c r="B19" s="15" t="s">
        <v>141</v>
      </c>
      <c r="C19" s="96"/>
      <c r="D19" s="17">
        <v>0</v>
      </c>
      <c r="E19" s="13"/>
      <c r="F19" s="13"/>
      <c r="G19" s="13"/>
      <c r="H19" s="95"/>
    </row>
    <row r="20" spans="1:8">
      <c r="A20" s="96"/>
      <c r="B20" s="15" t="s">
        <v>142</v>
      </c>
      <c r="C20" s="96"/>
      <c r="D20" s="17">
        <v>0</v>
      </c>
      <c r="E20" s="13"/>
      <c r="F20" s="13"/>
      <c r="G20" s="13"/>
      <c r="H20" s="95"/>
    </row>
    <row r="21" spans="1:8">
      <c r="A21" s="96"/>
      <c r="B21" s="15" t="s">
        <v>143</v>
      </c>
      <c r="C21" s="96"/>
      <c r="D21" s="17">
        <v>26.006947466448</v>
      </c>
      <c r="E21" s="13"/>
      <c r="F21" s="13"/>
      <c r="G21" s="13"/>
      <c r="H21" s="95"/>
    </row>
    <row r="22" spans="1:8" ht="24.6">
      <c r="A22" s="101" t="s">
        <v>116</v>
      </c>
      <c r="B22" s="102"/>
      <c r="C22" s="10"/>
      <c r="D22" s="12">
        <v>930.25722356127994</v>
      </c>
      <c r="E22" s="13"/>
      <c r="F22" s="13"/>
      <c r="G22" s="13"/>
      <c r="H22" s="16"/>
    </row>
    <row r="23" spans="1:8">
      <c r="A23" s="96" t="s">
        <v>147</v>
      </c>
      <c r="B23" s="15" t="s">
        <v>140</v>
      </c>
      <c r="C23" s="10"/>
      <c r="D23" s="12">
        <v>0</v>
      </c>
      <c r="E23" s="13"/>
      <c r="F23" s="13"/>
      <c r="G23" s="13"/>
      <c r="H23" s="16"/>
    </row>
    <row r="24" spans="1:8">
      <c r="A24" s="96"/>
      <c r="B24" s="15" t="s">
        <v>141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142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143</v>
      </c>
      <c r="C26" s="10"/>
      <c r="D26" s="12">
        <v>163.77091579595</v>
      </c>
      <c r="E26" s="13"/>
      <c r="F26" s="13"/>
      <c r="G26" s="13"/>
      <c r="H26" s="16"/>
    </row>
    <row r="27" spans="1:8">
      <c r="A27" s="98" t="s">
        <v>116</v>
      </c>
      <c r="B27" s="99"/>
      <c r="C27" s="96" t="s">
        <v>42</v>
      </c>
      <c r="D27" s="17">
        <v>163.77091579595</v>
      </c>
      <c r="E27" s="13">
        <v>0.65</v>
      </c>
      <c r="F27" s="13" t="s">
        <v>144</v>
      </c>
      <c r="G27" s="17">
        <v>251.95525507068999</v>
      </c>
      <c r="H27" s="16"/>
    </row>
    <row r="28" spans="1:8">
      <c r="A28" s="97">
        <v>1</v>
      </c>
      <c r="B28" s="15" t="s">
        <v>140</v>
      </c>
      <c r="C28" s="96"/>
      <c r="D28" s="17">
        <v>0</v>
      </c>
      <c r="E28" s="13"/>
      <c r="F28" s="13"/>
      <c r="G28" s="13"/>
      <c r="H28" s="95" t="s">
        <v>145</v>
      </c>
    </row>
    <row r="29" spans="1:8">
      <c r="A29" s="96"/>
      <c r="B29" s="15" t="s">
        <v>141</v>
      </c>
      <c r="C29" s="96"/>
      <c r="D29" s="17">
        <v>0</v>
      </c>
      <c r="E29" s="13"/>
      <c r="F29" s="13"/>
      <c r="G29" s="13"/>
      <c r="H29" s="95"/>
    </row>
    <row r="30" spans="1:8">
      <c r="A30" s="96"/>
      <c r="B30" s="15" t="s">
        <v>142</v>
      </c>
      <c r="C30" s="96"/>
      <c r="D30" s="17">
        <v>0</v>
      </c>
      <c r="E30" s="13"/>
      <c r="F30" s="13"/>
      <c r="G30" s="13"/>
      <c r="H30" s="95"/>
    </row>
    <row r="31" spans="1:8">
      <c r="A31" s="96"/>
      <c r="B31" s="15" t="s">
        <v>143</v>
      </c>
      <c r="C31" s="96"/>
      <c r="D31" s="17">
        <v>163.77091579595</v>
      </c>
      <c r="E31" s="13"/>
      <c r="F31" s="13"/>
      <c r="G31" s="13"/>
      <c r="H31" s="95"/>
    </row>
    <row r="32" spans="1:8">
      <c r="A32" s="96" t="s">
        <v>148</v>
      </c>
      <c r="B32" s="15" t="s">
        <v>140</v>
      </c>
      <c r="C32" s="10"/>
      <c r="D32" s="12">
        <v>0</v>
      </c>
      <c r="E32" s="13"/>
      <c r="F32" s="13"/>
      <c r="G32" s="13"/>
      <c r="H32" s="16"/>
    </row>
    <row r="33" spans="1:8">
      <c r="A33" s="96"/>
      <c r="B33" s="15" t="s">
        <v>141</v>
      </c>
      <c r="C33" s="10"/>
      <c r="D33" s="12">
        <v>0</v>
      </c>
      <c r="E33" s="13"/>
      <c r="F33" s="13"/>
      <c r="G33" s="13"/>
      <c r="H33" s="16"/>
    </row>
    <row r="34" spans="1:8">
      <c r="A34" s="96"/>
      <c r="B34" s="15" t="s">
        <v>142</v>
      </c>
      <c r="C34" s="10"/>
      <c r="D34" s="12">
        <v>0</v>
      </c>
      <c r="E34" s="13"/>
      <c r="F34" s="13"/>
      <c r="G34" s="13"/>
      <c r="H34" s="16"/>
    </row>
    <row r="35" spans="1:8">
      <c r="A35" s="96"/>
      <c r="B35" s="15" t="s">
        <v>143</v>
      </c>
      <c r="C35" s="10"/>
      <c r="D35" s="12">
        <v>930.25722356127994</v>
      </c>
      <c r="E35" s="13"/>
      <c r="F35" s="13"/>
      <c r="G35" s="13"/>
      <c r="H35" s="16"/>
    </row>
    <row r="36" spans="1:8">
      <c r="A36" s="98" t="s">
        <v>116</v>
      </c>
      <c r="B36" s="99"/>
      <c r="C36" s="96" t="s">
        <v>149</v>
      </c>
      <c r="D36" s="17">
        <v>766.48630776533003</v>
      </c>
      <c r="E36" s="13">
        <v>32</v>
      </c>
      <c r="F36" s="13" t="s">
        <v>150</v>
      </c>
      <c r="G36" s="17">
        <v>23.952697117667</v>
      </c>
      <c r="H36" s="16"/>
    </row>
    <row r="37" spans="1:8">
      <c r="A37" s="97">
        <v>1</v>
      </c>
      <c r="B37" s="15" t="s">
        <v>140</v>
      </c>
      <c r="C37" s="96"/>
      <c r="D37" s="17">
        <v>0</v>
      </c>
      <c r="E37" s="13"/>
      <c r="F37" s="13"/>
      <c r="G37" s="13"/>
      <c r="H37" s="95" t="s">
        <v>151</v>
      </c>
    </row>
    <row r="38" spans="1:8">
      <c r="A38" s="96"/>
      <c r="B38" s="15" t="s">
        <v>141</v>
      </c>
      <c r="C38" s="96"/>
      <c r="D38" s="17">
        <v>0</v>
      </c>
      <c r="E38" s="13"/>
      <c r="F38" s="13"/>
      <c r="G38" s="13"/>
      <c r="H38" s="95"/>
    </row>
    <row r="39" spans="1:8">
      <c r="A39" s="96"/>
      <c r="B39" s="15" t="s">
        <v>142</v>
      </c>
      <c r="C39" s="96"/>
      <c r="D39" s="17">
        <v>0</v>
      </c>
      <c r="E39" s="13"/>
      <c r="F39" s="13"/>
      <c r="G39" s="13"/>
      <c r="H39" s="95"/>
    </row>
    <row r="40" spans="1:8">
      <c r="A40" s="96"/>
      <c r="B40" s="15" t="s">
        <v>143</v>
      </c>
      <c r="C40" s="96"/>
      <c r="D40" s="17">
        <v>766.48630776533003</v>
      </c>
      <c r="E40" s="13"/>
      <c r="F40" s="13"/>
      <c r="G40" s="13"/>
      <c r="H40" s="95"/>
    </row>
    <row r="41" spans="1:8" ht="24.6">
      <c r="A41" s="101" t="s">
        <v>119</v>
      </c>
      <c r="B41" s="102"/>
      <c r="C41" s="10"/>
      <c r="D41" s="12">
        <v>3628.8720902109999</v>
      </c>
      <c r="E41" s="13"/>
      <c r="F41" s="13"/>
      <c r="G41" s="13"/>
      <c r="H41" s="16"/>
    </row>
    <row r="42" spans="1:8">
      <c r="A42" s="96" t="s">
        <v>152</v>
      </c>
      <c r="B42" s="15" t="s">
        <v>140</v>
      </c>
      <c r="C42" s="10"/>
      <c r="D42" s="12">
        <v>7.3236195809166</v>
      </c>
      <c r="E42" s="13"/>
      <c r="F42" s="13"/>
      <c r="G42" s="13"/>
      <c r="H42" s="16"/>
    </row>
    <row r="43" spans="1:8">
      <c r="A43" s="96"/>
      <c r="B43" s="15" t="s">
        <v>141</v>
      </c>
      <c r="C43" s="10"/>
      <c r="D43" s="12">
        <v>3621.5484706299999</v>
      </c>
      <c r="E43" s="13"/>
      <c r="F43" s="13"/>
      <c r="G43" s="13"/>
      <c r="H43" s="16"/>
    </row>
    <row r="44" spans="1:8">
      <c r="A44" s="96"/>
      <c r="B44" s="15" t="s">
        <v>142</v>
      </c>
      <c r="C44" s="10"/>
      <c r="D44" s="12">
        <v>0</v>
      </c>
      <c r="E44" s="13"/>
      <c r="F44" s="13"/>
      <c r="G44" s="13"/>
      <c r="H44" s="16"/>
    </row>
    <row r="45" spans="1:8">
      <c r="A45" s="96"/>
      <c r="B45" s="15" t="s">
        <v>143</v>
      </c>
      <c r="C45" s="10"/>
      <c r="D45" s="12">
        <v>0</v>
      </c>
      <c r="E45" s="13"/>
      <c r="F45" s="13"/>
      <c r="G45" s="13"/>
      <c r="H45" s="16"/>
    </row>
    <row r="46" spans="1:8">
      <c r="A46" s="98" t="s">
        <v>44</v>
      </c>
      <c r="B46" s="99"/>
      <c r="C46" s="96" t="s">
        <v>149</v>
      </c>
      <c r="D46" s="17">
        <v>3628.8720902109999</v>
      </c>
      <c r="E46" s="13">
        <v>32</v>
      </c>
      <c r="F46" s="13" t="s">
        <v>150</v>
      </c>
      <c r="G46" s="17">
        <v>113.40225281908999</v>
      </c>
      <c r="H46" s="16"/>
    </row>
    <row r="47" spans="1:8">
      <c r="A47" s="97">
        <v>1</v>
      </c>
      <c r="B47" s="15" t="s">
        <v>140</v>
      </c>
      <c r="C47" s="96"/>
      <c r="D47" s="17">
        <v>7.3236195809166</v>
      </c>
      <c r="E47" s="13"/>
      <c r="F47" s="13"/>
      <c r="G47" s="13"/>
      <c r="H47" s="95" t="s">
        <v>151</v>
      </c>
    </row>
    <row r="48" spans="1:8">
      <c r="A48" s="96"/>
      <c r="B48" s="15" t="s">
        <v>141</v>
      </c>
      <c r="C48" s="96"/>
      <c r="D48" s="17">
        <v>3621.5484706299999</v>
      </c>
      <c r="E48" s="13"/>
      <c r="F48" s="13"/>
      <c r="G48" s="13"/>
      <c r="H48" s="95"/>
    </row>
    <row r="49" spans="1:8">
      <c r="A49" s="96"/>
      <c r="B49" s="15" t="s">
        <v>142</v>
      </c>
      <c r="C49" s="96"/>
      <c r="D49" s="17">
        <v>0</v>
      </c>
      <c r="E49" s="13"/>
      <c r="F49" s="13"/>
      <c r="G49" s="13"/>
      <c r="H49" s="95"/>
    </row>
    <row r="50" spans="1:8">
      <c r="A50" s="96"/>
      <c r="B50" s="15" t="s">
        <v>143</v>
      </c>
      <c r="C50" s="96"/>
      <c r="D50" s="17">
        <v>0</v>
      </c>
      <c r="E50" s="13"/>
      <c r="F50" s="13"/>
      <c r="G50" s="13"/>
      <c r="H50" s="95"/>
    </row>
    <row r="51" spans="1:8" ht="24.6">
      <c r="A51" s="101" t="s">
        <v>121</v>
      </c>
      <c r="B51" s="102"/>
      <c r="C51" s="10"/>
      <c r="D51" s="12">
        <v>43.086675605492999</v>
      </c>
      <c r="E51" s="13"/>
      <c r="F51" s="13"/>
      <c r="G51" s="13"/>
      <c r="H51" s="16"/>
    </row>
    <row r="52" spans="1:8">
      <c r="A52" s="96" t="s">
        <v>153</v>
      </c>
      <c r="B52" s="15" t="s">
        <v>140</v>
      </c>
      <c r="C52" s="10"/>
      <c r="D52" s="12">
        <v>0</v>
      </c>
      <c r="E52" s="13"/>
      <c r="F52" s="13"/>
      <c r="G52" s="13"/>
      <c r="H52" s="16"/>
    </row>
    <row r="53" spans="1:8">
      <c r="A53" s="96"/>
      <c r="B53" s="15" t="s">
        <v>141</v>
      </c>
      <c r="C53" s="10"/>
      <c r="D53" s="12">
        <v>0</v>
      </c>
      <c r="E53" s="13"/>
      <c r="F53" s="13"/>
      <c r="G53" s="13"/>
      <c r="H53" s="16"/>
    </row>
    <row r="54" spans="1:8">
      <c r="A54" s="96"/>
      <c r="B54" s="15" t="s">
        <v>142</v>
      </c>
      <c r="C54" s="10"/>
      <c r="D54" s="12">
        <v>0</v>
      </c>
      <c r="E54" s="13"/>
      <c r="F54" s="13"/>
      <c r="G54" s="13"/>
      <c r="H54" s="16"/>
    </row>
    <row r="55" spans="1:8">
      <c r="A55" s="96"/>
      <c r="B55" s="15" t="s">
        <v>143</v>
      </c>
      <c r="C55" s="10"/>
      <c r="D55" s="12">
        <v>43.086675605492999</v>
      </c>
      <c r="E55" s="13"/>
      <c r="F55" s="13"/>
      <c r="G55" s="13"/>
      <c r="H55" s="16"/>
    </row>
    <row r="56" spans="1:8">
      <c r="A56" s="98" t="s">
        <v>122</v>
      </c>
      <c r="B56" s="99"/>
      <c r="C56" s="96" t="s">
        <v>149</v>
      </c>
      <c r="D56" s="17">
        <v>43.086675605492999</v>
      </c>
      <c r="E56" s="13">
        <v>32</v>
      </c>
      <c r="F56" s="13" t="s">
        <v>150</v>
      </c>
      <c r="G56" s="17">
        <v>1.3464586126717</v>
      </c>
      <c r="H56" s="16"/>
    </row>
    <row r="57" spans="1:8">
      <c r="A57" s="97">
        <v>1</v>
      </c>
      <c r="B57" s="15" t="s">
        <v>140</v>
      </c>
      <c r="C57" s="96"/>
      <c r="D57" s="17">
        <v>0</v>
      </c>
      <c r="E57" s="13"/>
      <c r="F57" s="13"/>
      <c r="G57" s="13"/>
      <c r="H57" s="95" t="s">
        <v>151</v>
      </c>
    </row>
    <row r="58" spans="1:8">
      <c r="A58" s="96"/>
      <c r="B58" s="15" t="s">
        <v>141</v>
      </c>
      <c r="C58" s="96"/>
      <c r="D58" s="17">
        <v>0</v>
      </c>
      <c r="E58" s="13"/>
      <c r="F58" s="13"/>
      <c r="G58" s="13"/>
      <c r="H58" s="95"/>
    </row>
    <row r="59" spans="1:8">
      <c r="A59" s="96"/>
      <c r="B59" s="15" t="s">
        <v>142</v>
      </c>
      <c r="C59" s="96"/>
      <c r="D59" s="17">
        <v>0</v>
      </c>
      <c r="E59" s="13"/>
      <c r="F59" s="13"/>
      <c r="G59" s="13"/>
      <c r="H59" s="95"/>
    </row>
    <row r="60" spans="1:8">
      <c r="A60" s="96"/>
      <c r="B60" s="15" t="s">
        <v>143</v>
      </c>
      <c r="C60" s="96"/>
      <c r="D60" s="17">
        <v>43.086675605492999</v>
      </c>
      <c r="E60" s="13"/>
      <c r="F60" s="13"/>
      <c r="G60" s="13"/>
      <c r="H60" s="95"/>
    </row>
    <row r="61" spans="1:8" ht="24.6">
      <c r="A61" s="101" t="s">
        <v>125</v>
      </c>
      <c r="B61" s="102"/>
      <c r="C61" s="10"/>
      <c r="D61" s="12">
        <v>2274.1295042197999</v>
      </c>
      <c r="E61" s="13"/>
      <c r="F61" s="13"/>
      <c r="G61" s="13"/>
      <c r="H61" s="16"/>
    </row>
    <row r="62" spans="1:8">
      <c r="A62" s="96" t="s">
        <v>154</v>
      </c>
      <c r="B62" s="15" t="s">
        <v>140</v>
      </c>
      <c r="C62" s="10"/>
      <c r="D62" s="12">
        <v>1936.5921371387999</v>
      </c>
      <c r="E62" s="13"/>
      <c r="F62" s="13"/>
      <c r="G62" s="13"/>
      <c r="H62" s="16"/>
    </row>
    <row r="63" spans="1:8">
      <c r="A63" s="96"/>
      <c r="B63" s="15" t="s">
        <v>141</v>
      </c>
      <c r="C63" s="10"/>
      <c r="D63" s="12">
        <v>337.53736708098</v>
      </c>
      <c r="E63" s="13"/>
      <c r="F63" s="13"/>
      <c r="G63" s="13"/>
      <c r="H63" s="16"/>
    </row>
    <row r="64" spans="1:8">
      <c r="A64" s="96"/>
      <c r="B64" s="15" t="s">
        <v>142</v>
      </c>
      <c r="C64" s="10"/>
      <c r="D64" s="12">
        <v>0</v>
      </c>
      <c r="E64" s="13"/>
      <c r="F64" s="13"/>
      <c r="G64" s="13"/>
      <c r="H64" s="16"/>
    </row>
    <row r="65" spans="1:8">
      <c r="A65" s="96"/>
      <c r="B65" s="15" t="s">
        <v>143</v>
      </c>
      <c r="C65" s="10"/>
      <c r="D65" s="12">
        <v>0</v>
      </c>
      <c r="E65" s="13"/>
      <c r="F65" s="13"/>
      <c r="G65" s="13"/>
      <c r="H65" s="16"/>
    </row>
    <row r="66" spans="1:8">
      <c r="A66" s="98" t="s">
        <v>127</v>
      </c>
      <c r="B66" s="99"/>
      <c r="C66" s="96" t="s">
        <v>155</v>
      </c>
      <c r="D66" s="17">
        <v>2274.1295042197999</v>
      </c>
      <c r="E66" s="13">
        <v>25</v>
      </c>
      <c r="F66" s="13" t="s">
        <v>150</v>
      </c>
      <c r="G66" s="17">
        <v>90.965180168792998</v>
      </c>
      <c r="H66" s="16"/>
    </row>
    <row r="67" spans="1:8">
      <c r="A67" s="97">
        <v>1</v>
      </c>
      <c r="B67" s="15" t="s">
        <v>140</v>
      </c>
      <c r="C67" s="96"/>
      <c r="D67" s="17">
        <v>1936.5921371387999</v>
      </c>
      <c r="E67" s="13"/>
      <c r="F67" s="13"/>
      <c r="G67" s="13"/>
      <c r="H67" s="95" t="s">
        <v>46</v>
      </c>
    </row>
    <row r="68" spans="1:8">
      <c r="A68" s="96"/>
      <c r="B68" s="15" t="s">
        <v>141</v>
      </c>
      <c r="C68" s="96"/>
      <c r="D68" s="17">
        <v>337.53736708098</v>
      </c>
      <c r="E68" s="13"/>
      <c r="F68" s="13"/>
      <c r="G68" s="13"/>
      <c r="H68" s="95"/>
    </row>
    <row r="69" spans="1:8">
      <c r="A69" s="96"/>
      <c r="B69" s="15" t="s">
        <v>142</v>
      </c>
      <c r="C69" s="96"/>
      <c r="D69" s="17">
        <v>0</v>
      </c>
      <c r="E69" s="13"/>
      <c r="F69" s="13"/>
      <c r="G69" s="13"/>
      <c r="H69" s="95"/>
    </row>
    <row r="70" spans="1:8">
      <c r="A70" s="96"/>
      <c r="B70" s="15" t="s">
        <v>143</v>
      </c>
      <c r="C70" s="96"/>
      <c r="D70" s="17">
        <v>0</v>
      </c>
      <c r="E70" s="13"/>
      <c r="F70" s="13"/>
      <c r="G70" s="13"/>
      <c r="H70" s="95"/>
    </row>
    <row r="71" spans="1:8" ht="24.6">
      <c r="A71" s="101" t="s">
        <v>79</v>
      </c>
      <c r="B71" s="102"/>
      <c r="C71" s="10"/>
      <c r="D71" s="12">
        <v>71.969894508777003</v>
      </c>
      <c r="E71" s="13"/>
      <c r="F71" s="13"/>
      <c r="G71" s="13"/>
      <c r="H71" s="16"/>
    </row>
    <row r="72" spans="1:8">
      <c r="A72" s="96" t="s">
        <v>156</v>
      </c>
      <c r="B72" s="15" t="s">
        <v>140</v>
      </c>
      <c r="C72" s="10"/>
      <c r="D72" s="12">
        <v>0</v>
      </c>
      <c r="E72" s="13"/>
      <c r="F72" s="13"/>
      <c r="G72" s="13"/>
      <c r="H72" s="16"/>
    </row>
    <row r="73" spans="1:8">
      <c r="A73" s="96"/>
      <c r="B73" s="15" t="s">
        <v>141</v>
      </c>
      <c r="C73" s="10"/>
      <c r="D73" s="12">
        <v>0</v>
      </c>
      <c r="E73" s="13"/>
      <c r="F73" s="13"/>
      <c r="G73" s="13"/>
      <c r="H73" s="16"/>
    </row>
    <row r="74" spans="1:8">
      <c r="A74" s="96"/>
      <c r="B74" s="15" t="s">
        <v>142</v>
      </c>
      <c r="C74" s="10"/>
      <c r="D74" s="12">
        <v>0</v>
      </c>
      <c r="E74" s="13"/>
      <c r="F74" s="13"/>
      <c r="G74" s="13"/>
      <c r="H74" s="16"/>
    </row>
    <row r="75" spans="1:8">
      <c r="A75" s="96"/>
      <c r="B75" s="15" t="s">
        <v>143</v>
      </c>
      <c r="C75" s="10"/>
      <c r="D75" s="12">
        <v>71.969894508777003</v>
      </c>
      <c r="E75" s="13"/>
      <c r="F75" s="13"/>
      <c r="G75" s="13"/>
      <c r="H75" s="16"/>
    </row>
    <row r="76" spans="1:8">
      <c r="A76" s="98" t="s">
        <v>79</v>
      </c>
      <c r="B76" s="99"/>
      <c r="C76" s="96" t="s">
        <v>155</v>
      </c>
      <c r="D76" s="17">
        <v>71.969894508777003</v>
      </c>
      <c r="E76" s="13">
        <v>25</v>
      </c>
      <c r="F76" s="13" t="s">
        <v>150</v>
      </c>
      <c r="G76" s="17">
        <v>2.8787957803511</v>
      </c>
      <c r="H76" s="16"/>
    </row>
    <row r="77" spans="1:8">
      <c r="A77" s="97">
        <v>1</v>
      </c>
      <c r="B77" s="15" t="s">
        <v>140</v>
      </c>
      <c r="C77" s="96"/>
      <c r="D77" s="17">
        <v>0</v>
      </c>
      <c r="E77" s="13"/>
      <c r="F77" s="13"/>
      <c r="G77" s="13"/>
      <c r="H77" s="95" t="s">
        <v>46</v>
      </c>
    </row>
    <row r="78" spans="1:8">
      <c r="A78" s="96"/>
      <c r="B78" s="15" t="s">
        <v>141</v>
      </c>
      <c r="C78" s="96"/>
      <c r="D78" s="17">
        <v>0</v>
      </c>
      <c r="E78" s="13"/>
      <c r="F78" s="13"/>
      <c r="G78" s="13"/>
      <c r="H78" s="95"/>
    </row>
    <row r="79" spans="1:8">
      <c r="A79" s="96"/>
      <c r="B79" s="15" t="s">
        <v>142</v>
      </c>
      <c r="C79" s="96"/>
      <c r="D79" s="17">
        <v>0</v>
      </c>
      <c r="E79" s="13"/>
      <c r="F79" s="13"/>
      <c r="G79" s="13"/>
      <c r="H79" s="95"/>
    </row>
    <row r="80" spans="1:8">
      <c r="A80" s="96"/>
      <c r="B80" s="15" t="s">
        <v>143</v>
      </c>
      <c r="C80" s="96"/>
      <c r="D80" s="17">
        <v>71.969894508777003</v>
      </c>
      <c r="E80" s="13"/>
      <c r="F80" s="13"/>
      <c r="G80" s="13"/>
      <c r="H80" s="95"/>
    </row>
    <row r="81" spans="1:8" ht="24.6">
      <c r="A81" s="101" t="s">
        <v>91</v>
      </c>
      <c r="B81" s="102"/>
      <c r="C81" s="10"/>
      <c r="D81" s="12">
        <v>261.11538461537998</v>
      </c>
      <c r="E81" s="13"/>
      <c r="F81" s="13"/>
      <c r="G81" s="13"/>
      <c r="H81" s="16"/>
    </row>
    <row r="82" spans="1:8">
      <c r="A82" s="96" t="s">
        <v>157</v>
      </c>
      <c r="B82" s="15" t="s">
        <v>140</v>
      </c>
      <c r="C82" s="10"/>
      <c r="D82" s="12">
        <v>0</v>
      </c>
      <c r="E82" s="13"/>
      <c r="F82" s="13"/>
      <c r="G82" s="13"/>
      <c r="H82" s="16"/>
    </row>
    <row r="83" spans="1:8">
      <c r="A83" s="96"/>
      <c r="B83" s="15" t="s">
        <v>141</v>
      </c>
      <c r="C83" s="10"/>
      <c r="D83" s="12">
        <v>0</v>
      </c>
      <c r="E83" s="13"/>
      <c r="F83" s="13"/>
      <c r="G83" s="13"/>
      <c r="H83" s="16"/>
    </row>
    <row r="84" spans="1:8">
      <c r="A84" s="96"/>
      <c r="B84" s="15" t="s">
        <v>142</v>
      </c>
      <c r="C84" s="10"/>
      <c r="D84" s="12">
        <v>0</v>
      </c>
      <c r="E84" s="13"/>
      <c r="F84" s="13"/>
      <c r="G84" s="13"/>
      <c r="H84" s="16"/>
    </row>
    <row r="85" spans="1:8">
      <c r="A85" s="96"/>
      <c r="B85" s="15" t="s">
        <v>143</v>
      </c>
      <c r="C85" s="10"/>
      <c r="D85" s="12">
        <v>261.11538461537998</v>
      </c>
      <c r="E85" s="13"/>
      <c r="F85" s="13"/>
      <c r="G85" s="13"/>
      <c r="H85" s="16"/>
    </row>
    <row r="86" spans="1:8">
      <c r="A86" s="98" t="s">
        <v>91</v>
      </c>
      <c r="B86" s="99"/>
      <c r="C86" s="96" t="s">
        <v>155</v>
      </c>
      <c r="D86" s="17">
        <v>261.11538461537998</v>
      </c>
      <c r="E86" s="13">
        <v>25</v>
      </c>
      <c r="F86" s="13" t="s">
        <v>150</v>
      </c>
      <c r="G86" s="17">
        <v>10.444615384615</v>
      </c>
      <c r="H86" s="16"/>
    </row>
    <row r="87" spans="1:8">
      <c r="A87" s="97">
        <v>1</v>
      </c>
      <c r="B87" s="15" t="s">
        <v>140</v>
      </c>
      <c r="C87" s="96"/>
      <c r="D87" s="17">
        <v>0</v>
      </c>
      <c r="E87" s="13"/>
      <c r="F87" s="13"/>
      <c r="G87" s="13"/>
      <c r="H87" s="95" t="s">
        <v>46</v>
      </c>
    </row>
    <row r="88" spans="1:8">
      <c r="A88" s="96"/>
      <c r="B88" s="15" t="s">
        <v>141</v>
      </c>
      <c r="C88" s="96"/>
      <c r="D88" s="17">
        <v>0</v>
      </c>
      <c r="E88" s="13"/>
      <c r="F88" s="13"/>
      <c r="G88" s="13"/>
      <c r="H88" s="95"/>
    </row>
    <row r="89" spans="1:8">
      <c r="A89" s="96"/>
      <c r="B89" s="15" t="s">
        <v>142</v>
      </c>
      <c r="C89" s="96"/>
      <c r="D89" s="17">
        <v>0</v>
      </c>
      <c r="E89" s="13"/>
      <c r="F89" s="13"/>
      <c r="G89" s="13"/>
      <c r="H89" s="95"/>
    </row>
    <row r="90" spans="1:8">
      <c r="A90" s="96"/>
      <c r="B90" s="15" t="s">
        <v>143</v>
      </c>
      <c r="C90" s="96"/>
      <c r="D90" s="17">
        <v>261.11538461537998</v>
      </c>
      <c r="E90" s="13"/>
      <c r="F90" s="13"/>
      <c r="G90" s="13"/>
      <c r="H90" s="95"/>
    </row>
    <row r="91" spans="1:8">
      <c r="A91" s="18"/>
      <c r="C91" s="18"/>
      <c r="D91" s="7"/>
      <c r="E91" s="7"/>
      <c r="F91" s="7"/>
      <c r="G91" s="7"/>
      <c r="H91" s="19"/>
    </row>
    <row r="93" spans="1:8">
      <c r="A93" s="100" t="s">
        <v>158</v>
      </c>
      <c r="B93" s="100"/>
      <c r="C93" s="100"/>
      <c r="D93" s="100"/>
      <c r="E93" s="100"/>
      <c r="F93" s="100"/>
      <c r="G93" s="100"/>
      <c r="H93" s="100"/>
    </row>
    <row r="94" spans="1:8">
      <c r="A94" s="100" t="s">
        <v>159</v>
      </c>
      <c r="B94" s="100"/>
      <c r="C94" s="100"/>
      <c r="D94" s="100"/>
      <c r="E94" s="100"/>
      <c r="F94" s="100"/>
      <c r="G94" s="100"/>
      <c r="H94" s="100"/>
    </row>
  </sheetData>
  <mergeCells count="54">
    <mergeCell ref="A3:B3"/>
    <mergeCell ref="A8:B8"/>
    <mergeCell ref="A17:B17"/>
    <mergeCell ref="A22:B22"/>
    <mergeCell ref="A27:B27"/>
    <mergeCell ref="A67:A70"/>
    <mergeCell ref="A72:A75"/>
    <mergeCell ref="A77:A80"/>
    <mergeCell ref="A36:B36"/>
    <mergeCell ref="A41:B41"/>
    <mergeCell ref="A46:B46"/>
    <mergeCell ref="A51:B51"/>
    <mergeCell ref="A56:B56"/>
    <mergeCell ref="A93:H93"/>
    <mergeCell ref="A94:H94"/>
    <mergeCell ref="A4:A7"/>
    <mergeCell ref="A9:A12"/>
    <mergeCell ref="A13:A16"/>
    <mergeCell ref="A18:A21"/>
    <mergeCell ref="A23:A26"/>
    <mergeCell ref="A28:A31"/>
    <mergeCell ref="A32:A35"/>
    <mergeCell ref="A37:A40"/>
    <mergeCell ref="A42:A45"/>
    <mergeCell ref="A47:A50"/>
    <mergeCell ref="A52:A55"/>
    <mergeCell ref="A57:A60"/>
    <mergeCell ref="A62:A65"/>
    <mergeCell ref="A61:B61"/>
    <mergeCell ref="A82:A85"/>
    <mergeCell ref="A87:A90"/>
    <mergeCell ref="C8:C12"/>
    <mergeCell ref="C17:C21"/>
    <mergeCell ref="C27:C31"/>
    <mergeCell ref="C36:C40"/>
    <mergeCell ref="C46:C50"/>
    <mergeCell ref="C56:C60"/>
    <mergeCell ref="C66:C70"/>
    <mergeCell ref="C76:C80"/>
    <mergeCell ref="C86:C90"/>
    <mergeCell ref="A86:B86"/>
    <mergeCell ref="A66:B66"/>
    <mergeCell ref="A71:B71"/>
    <mergeCell ref="A76:B76"/>
    <mergeCell ref="A81:B81"/>
    <mergeCell ref="H57:H60"/>
    <mergeCell ref="H67:H70"/>
    <mergeCell ref="H77:H80"/>
    <mergeCell ref="H87:H90"/>
    <mergeCell ref="H9:H12"/>
    <mergeCell ref="H18:H21"/>
    <mergeCell ref="H28:H31"/>
    <mergeCell ref="H37:H40"/>
    <mergeCell ref="H47:H5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20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160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161</v>
      </c>
      <c r="B3" s="2" t="s">
        <v>162</v>
      </c>
      <c r="C3" s="2" t="s">
        <v>163</v>
      </c>
      <c r="D3" s="2" t="s">
        <v>164</v>
      </c>
      <c r="E3" s="2" t="s">
        <v>165</v>
      </c>
      <c r="F3" s="2" t="s">
        <v>166</v>
      </c>
      <c r="G3" s="2" t="s">
        <v>167</v>
      </c>
      <c r="H3" s="2" t="s">
        <v>168</v>
      </c>
    </row>
    <row r="4" spans="1:8" ht="39" hidden="1" customHeight="1">
      <c r="A4" s="3" t="s">
        <v>169</v>
      </c>
      <c r="B4" s="4" t="s">
        <v>150</v>
      </c>
      <c r="C4" s="5">
        <v>2.6526745372395002</v>
      </c>
      <c r="D4" s="5">
        <v>25.632087662364999</v>
      </c>
      <c r="E4" s="4">
        <v>0.4</v>
      </c>
      <c r="F4" s="4"/>
      <c r="G4" s="5">
        <v>67.993586278245999</v>
      </c>
      <c r="H4" s="6"/>
    </row>
    <row r="5" spans="1:8" ht="39" customHeight="1">
      <c r="A5" s="3" t="s">
        <v>170</v>
      </c>
      <c r="B5" s="4" t="s">
        <v>150</v>
      </c>
      <c r="C5" s="5">
        <v>28</v>
      </c>
      <c r="D5" s="5">
        <v>19.447555803385999</v>
      </c>
      <c r="E5" s="4">
        <v>0.4</v>
      </c>
      <c r="F5" s="3" t="s">
        <v>170</v>
      </c>
      <c r="G5" s="5">
        <v>710.97718454147002</v>
      </c>
      <c r="H5" s="6" t="s">
        <v>187</v>
      </c>
    </row>
    <row r="6" spans="1:8" ht="39" hidden="1" customHeight="1">
      <c r="A6" s="3" t="s">
        <v>171</v>
      </c>
      <c r="B6" s="4" t="s">
        <v>150</v>
      </c>
      <c r="C6" s="5">
        <v>2.1789826555895999</v>
      </c>
      <c r="D6" s="5">
        <v>80.053876886355994</v>
      </c>
      <c r="E6" s="4">
        <v>0.4</v>
      </c>
      <c r="F6" s="3" t="s">
        <v>171</v>
      </c>
      <c r="G6" s="5">
        <v>174.43600924807001</v>
      </c>
      <c r="H6" s="6"/>
    </row>
    <row r="7" spans="1:8" ht="39" customHeight="1">
      <c r="A7" s="3" t="s">
        <v>172</v>
      </c>
      <c r="B7" s="4" t="s">
        <v>144</v>
      </c>
      <c r="C7" s="5">
        <v>0.71745372394694995</v>
      </c>
      <c r="D7" s="5">
        <v>881.09974599531995</v>
      </c>
      <c r="E7" s="4">
        <v>0.4</v>
      </c>
      <c r="F7" s="3" t="s">
        <v>172</v>
      </c>
      <c r="G7" s="5">
        <v>632.14829393305001</v>
      </c>
      <c r="H7" s="6" t="s">
        <v>186</v>
      </c>
    </row>
    <row r="8" spans="1:8" ht="39" hidden="1" customHeight="1">
      <c r="A8" s="3" t="s">
        <v>173</v>
      </c>
      <c r="B8" s="4" t="s">
        <v>150</v>
      </c>
      <c r="C8" s="5">
        <v>22.263518437546001</v>
      </c>
      <c r="D8" s="5">
        <v>19.225895489928</v>
      </c>
      <c r="E8" s="4">
        <v>0.4</v>
      </c>
      <c r="F8" s="4"/>
      <c r="G8" s="5">
        <v>428.03607871833998</v>
      </c>
      <c r="H8" s="6"/>
    </row>
    <row r="9" spans="1:8" ht="39" hidden="1" customHeight="1">
      <c r="A9" s="3" t="s">
        <v>174</v>
      </c>
      <c r="B9" s="4" t="s">
        <v>150</v>
      </c>
      <c r="C9" s="5">
        <v>10.666666666667</v>
      </c>
      <c r="D9" s="5">
        <v>26.34516470849</v>
      </c>
      <c r="E9" s="4"/>
      <c r="F9" s="4"/>
      <c r="G9" s="5">
        <v>281.01509022389001</v>
      </c>
      <c r="H9" s="6"/>
    </row>
    <row r="10" spans="1:8" ht="39" hidden="1" customHeight="1">
      <c r="A10" s="3" t="s">
        <v>175</v>
      </c>
      <c r="B10" s="4" t="s">
        <v>150</v>
      </c>
      <c r="C10" s="5">
        <v>71.111111111111001</v>
      </c>
      <c r="D10" s="5">
        <v>19.225895489928</v>
      </c>
      <c r="E10" s="4"/>
      <c r="F10" s="4"/>
      <c r="G10" s="5">
        <v>1367.1747903948999</v>
      </c>
      <c r="H10" s="6"/>
    </row>
    <row r="11" spans="1:8" ht="39" hidden="1" customHeight="1">
      <c r="A11" s="3" t="s">
        <v>176</v>
      </c>
      <c r="B11" s="4" t="s">
        <v>150</v>
      </c>
      <c r="C11" s="5">
        <v>17.777777777777999</v>
      </c>
      <c r="D11" s="5">
        <v>41.453615319184003</v>
      </c>
      <c r="E11" s="4"/>
      <c r="F11" s="4"/>
      <c r="G11" s="5">
        <v>736.95316122993995</v>
      </c>
      <c r="H11" s="6"/>
    </row>
    <row r="12" spans="1:8" ht="39" hidden="1" customHeight="1">
      <c r="A12" s="3" t="s">
        <v>177</v>
      </c>
      <c r="B12" s="4" t="s">
        <v>150</v>
      </c>
      <c r="C12" s="5">
        <v>3.5555555555556002</v>
      </c>
      <c r="D12" s="5">
        <v>42.550415643793997</v>
      </c>
      <c r="E12" s="4"/>
      <c r="F12" s="4"/>
      <c r="G12" s="5">
        <v>151.29036673349</v>
      </c>
      <c r="H12" s="6"/>
    </row>
    <row r="13" spans="1:8" ht="39" hidden="1" customHeight="1">
      <c r="A13" s="3" t="s">
        <v>178</v>
      </c>
      <c r="B13" s="4" t="s">
        <v>150</v>
      </c>
      <c r="C13" s="5">
        <v>88.888888888888999</v>
      </c>
      <c r="D13" s="5">
        <v>4.0651665034173998</v>
      </c>
      <c r="E13" s="4"/>
      <c r="F13" s="4"/>
      <c r="G13" s="5">
        <v>361.34813363709998</v>
      </c>
      <c r="H13" s="6"/>
    </row>
    <row r="14" spans="1:8" ht="39" hidden="1" customHeight="1">
      <c r="A14" s="3" t="s">
        <v>179</v>
      </c>
      <c r="B14" s="4" t="s">
        <v>150</v>
      </c>
      <c r="C14" s="5">
        <v>3.5555555555556002</v>
      </c>
      <c r="D14" s="5">
        <v>124.10572748357001</v>
      </c>
      <c r="E14" s="4"/>
      <c r="F14" s="4"/>
      <c r="G14" s="5">
        <v>441.26480883046997</v>
      </c>
      <c r="H14" s="6"/>
    </row>
    <row r="15" spans="1:8" ht="39" hidden="1" customHeight="1">
      <c r="A15" s="3" t="s">
        <v>180</v>
      </c>
      <c r="B15" s="4" t="s">
        <v>150</v>
      </c>
      <c r="C15" s="5">
        <v>21.333333333333002</v>
      </c>
      <c r="D15" s="5">
        <v>1.4763413330312001</v>
      </c>
      <c r="E15" s="4"/>
      <c r="F15" s="4"/>
      <c r="G15" s="5">
        <v>31.495281771331999</v>
      </c>
      <c r="H15" s="6"/>
    </row>
    <row r="16" spans="1:8" ht="39" hidden="1" customHeight="1">
      <c r="A16" s="3" t="s">
        <v>181</v>
      </c>
      <c r="B16" s="4" t="s">
        <v>150</v>
      </c>
      <c r="C16" s="5">
        <v>10.666666666667</v>
      </c>
      <c r="D16" s="5">
        <v>1.3508732310739</v>
      </c>
      <c r="E16" s="4"/>
      <c r="F16" s="4"/>
      <c r="G16" s="5">
        <v>14.409314464788</v>
      </c>
      <c r="H16" s="6"/>
    </row>
    <row r="17" spans="1:8" ht="39" hidden="1" customHeight="1">
      <c r="A17" s="3" t="s">
        <v>182</v>
      </c>
      <c r="B17" s="4" t="s">
        <v>150</v>
      </c>
      <c r="C17" s="5">
        <v>3.8461538461538001</v>
      </c>
      <c r="D17" s="5">
        <v>19.644843234890999</v>
      </c>
      <c r="E17" s="4"/>
      <c r="F17" s="4"/>
      <c r="G17" s="5">
        <v>75.557089364964995</v>
      </c>
      <c r="H17" s="6"/>
    </row>
    <row r="18" spans="1:8" ht="39" hidden="1" customHeight="1">
      <c r="A18" s="3" t="s">
        <v>183</v>
      </c>
      <c r="B18" s="4" t="s">
        <v>150</v>
      </c>
      <c r="C18" s="5">
        <v>28.846153846153999</v>
      </c>
      <c r="D18" s="5">
        <v>4.1537497551260003</v>
      </c>
      <c r="E18" s="4"/>
      <c r="F18" s="4"/>
      <c r="G18" s="5">
        <v>119.81970447479</v>
      </c>
      <c r="H18" s="6"/>
    </row>
    <row r="19" spans="1:8" ht="39" hidden="1" customHeight="1">
      <c r="A19" s="3" t="s">
        <v>184</v>
      </c>
      <c r="B19" s="4" t="s">
        <v>150</v>
      </c>
      <c r="C19" s="5">
        <v>25</v>
      </c>
      <c r="D19" s="5">
        <v>43.477623465691998</v>
      </c>
      <c r="E19" s="4"/>
      <c r="F19" s="4"/>
      <c r="G19" s="5">
        <v>1086.9405866423001</v>
      </c>
      <c r="H19" s="6"/>
    </row>
    <row r="20" spans="1:8" ht="39" hidden="1" customHeight="1">
      <c r="A20" s="3" t="s">
        <v>185</v>
      </c>
      <c r="B20" s="4" t="s">
        <v>150</v>
      </c>
      <c r="C20" s="5">
        <v>25</v>
      </c>
      <c r="D20" s="5">
        <v>17.038066125193001</v>
      </c>
      <c r="E20" s="4"/>
      <c r="F20" s="4"/>
      <c r="G20" s="5">
        <v>425.95165312982999</v>
      </c>
      <c r="H20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73" zoomScale="90" zoomScaleNormal="90" workbookViewId="0">
      <selection activeCell="H80" sqref="H80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189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4</v>
      </c>
      <c r="B18" s="94" t="s">
        <v>30</v>
      </c>
      <c r="C18" s="94" t="s">
        <v>31</v>
      </c>
      <c r="D18" s="91" t="s">
        <v>32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2289.1160611800001</v>
      </c>
      <c r="E25" s="41">
        <v>34.827273351466999</v>
      </c>
      <c r="F25" s="41">
        <v>0</v>
      </c>
      <c r="G25" s="41">
        <v>0</v>
      </c>
      <c r="H25" s="41">
        <v>2323.9433345314001</v>
      </c>
    </row>
    <row r="26" spans="1:8">
      <c r="A26" s="2">
        <v>2</v>
      </c>
      <c r="B26" s="2" t="s">
        <v>43</v>
      </c>
      <c r="C26" s="42" t="s">
        <v>44</v>
      </c>
      <c r="D26" s="41">
        <v>7.3236195809166</v>
      </c>
      <c r="E26" s="41">
        <v>3621.5484706299999</v>
      </c>
      <c r="F26" s="41">
        <v>0</v>
      </c>
      <c r="G26" s="41">
        <v>0</v>
      </c>
      <c r="H26" s="41">
        <v>3628.8720902109999</v>
      </c>
    </row>
    <row r="27" spans="1:8" ht="31.2">
      <c r="A27" s="2">
        <v>3</v>
      </c>
      <c r="B27" s="2" t="s">
        <v>45</v>
      </c>
      <c r="C27" s="42" t="s">
        <v>46</v>
      </c>
      <c r="D27" s="41">
        <v>1936.5921371387999</v>
      </c>
      <c r="E27" s="41">
        <v>337.53736708098</v>
      </c>
      <c r="F27" s="41">
        <v>0</v>
      </c>
      <c r="G27" s="41">
        <v>0</v>
      </c>
      <c r="H27" s="41">
        <v>2274.1295042197999</v>
      </c>
    </row>
    <row r="28" spans="1:8">
      <c r="A28" s="2"/>
      <c r="B28" s="33"/>
      <c r="C28" s="33" t="s">
        <v>47</v>
      </c>
      <c r="D28" s="41">
        <v>4233.0318178997004</v>
      </c>
      <c r="E28" s="41">
        <v>3993.9131110624999</v>
      </c>
      <c r="F28" s="41">
        <v>0</v>
      </c>
      <c r="G28" s="41">
        <v>0</v>
      </c>
      <c r="H28" s="41">
        <v>8226.9449289622007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58</v>
      </c>
      <c r="D44" s="41">
        <v>4233.0318178997004</v>
      </c>
      <c r="E44" s="41">
        <v>3993.9131110624999</v>
      </c>
      <c r="F44" s="41">
        <v>0</v>
      </c>
      <c r="G44" s="41">
        <v>0</v>
      </c>
      <c r="H44" s="41">
        <v>8226.9449289622007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45.7823212236</v>
      </c>
      <c r="E46" s="41">
        <v>0.69654546702932996</v>
      </c>
      <c r="F46" s="41">
        <v>0</v>
      </c>
      <c r="G46" s="41">
        <v>0</v>
      </c>
      <c r="H46" s="41">
        <v>46.478866690628998</v>
      </c>
    </row>
    <row r="47" spans="1:8" ht="31.2">
      <c r="A47" s="2">
        <v>5</v>
      </c>
      <c r="B47" s="2" t="s">
        <v>62</v>
      </c>
      <c r="C47" s="42" t="s">
        <v>63</v>
      </c>
      <c r="D47" s="41">
        <v>45.730613801403997</v>
      </c>
      <c r="E47" s="41">
        <v>26.391797019717</v>
      </c>
      <c r="F47" s="41">
        <v>0</v>
      </c>
      <c r="G47" s="41">
        <v>0</v>
      </c>
      <c r="H47" s="41">
        <v>72.122410821120994</v>
      </c>
    </row>
    <row r="48" spans="1:8" ht="31.2">
      <c r="A48" s="2">
        <v>6</v>
      </c>
      <c r="B48" s="2" t="s">
        <v>62</v>
      </c>
      <c r="C48" s="42" t="s">
        <v>64</v>
      </c>
      <c r="D48" s="41">
        <v>48.414803428470996</v>
      </c>
      <c r="E48" s="41">
        <v>8.4384341770246003</v>
      </c>
      <c r="F48" s="41">
        <v>0</v>
      </c>
      <c r="G48" s="41">
        <v>0</v>
      </c>
      <c r="H48" s="41">
        <v>56.853237605495998</v>
      </c>
    </row>
    <row r="49" spans="1:8">
      <c r="A49" s="2"/>
      <c r="B49" s="33"/>
      <c r="C49" s="33" t="s">
        <v>65</v>
      </c>
      <c r="D49" s="41">
        <v>139.92773845348</v>
      </c>
      <c r="E49" s="41">
        <v>35.526776663771003</v>
      </c>
      <c r="F49" s="41">
        <v>0</v>
      </c>
      <c r="G49" s="41">
        <v>0</v>
      </c>
      <c r="H49" s="41">
        <v>175.45451511725</v>
      </c>
    </row>
    <row r="50" spans="1:8">
      <c r="A50" s="2"/>
      <c r="B50" s="33"/>
      <c r="C50" s="33" t="s">
        <v>66</v>
      </c>
      <c r="D50" s="41">
        <v>4372.9595563532002</v>
      </c>
      <c r="E50" s="41">
        <v>4029.4398877263002</v>
      </c>
      <c r="F50" s="41">
        <v>0</v>
      </c>
      <c r="G50" s="41">
        <v>0</v>
      </c>
      <c r="H50" s="41">
        <v>8402.3994440794995</v>
      </c>
    </row>
    <row r="51" spans="1:8">
      <c r="A51" s="2"/>
      <c r="B51" s="33"/>
      <c r="C51" s="33" t="s">
        <v>67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68</v>
      </c>
      <c r="C52" s="48" t="s">
        <v>42</v>
      </c>
      <c r="D52" s="41">
        <v>0</v>
      </c>
      <c r="E52" s="41">
        <v>0</v>
      </c>
      <c r="F52" s="41">
        <v>0</v>
      </c>
      <c r="G52" s="41">
        <v>26.006947466448</v>
      </c>
      <c r="H52" s="41">
        <v>26.006947466448</v>
      </c>
    </row>
    <row r="53" spans="1:8" ht="31.2">
      <c r="A53" s="2">
        <v>8</v>
      </c>
      <c r="B53" s="2" t="s">
        <v>69</v>
      </c>
      <c r="C53" s="48" t="s">
        <v>70</v>
      </c>
      <c r="D53" s="41">
        <v>60.940847780734003</v>
      </c>
      <c r="E53" s="41">
        <v>0.92717167116275001</v>
      </c>
      <c r="F53" s="41">
        <v>0</v>
      </c>
      <c r="G53" s="41">
        <v>0</v>
      </c>
      <c r="H53" s="41">
        <v>61.868019451895996</v>
      </c>
    </row>
    <row r="54" spans="1:8">
      <c r="A54" s="2">
        <v>9</v>
      </c>
      <c r="B54" s="2" t="s">
        <v>71</v>
      </c>
      <c r="C54" s="48" t="s">
        <v>72</v>
      </c>
      <c r="D54" s="41">
        <v>0</v>
      </c>
      <c r="E54" s="41">
        <v>0</v>
      </c>
      <c r="F54" s="41">
        <v>0</v>
      </c>
      <c r="G54" s="41">
        <v>51.438161766519002</v>
      </c>
      <c r="H54" s="41">
        <v>51.438161766519002</v>
      </c>
    </row>
    <row r="55" spans="1:8">
      <c r="A55" s="2">
        <v>10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43.481503194017002</v>
      </c>
      <c r="H55" s="41">
        <v>43.481503194017002</v>
      </c>
    </row>
    <row r="56" spans="1:8">
      <c r="A56" s="2">
        <v>11</v>
      </c>
      <c r="B56" s="2"/>
      <c r="C56" s="48" t="s">
        <v>74</v>
      </c>
      <c r="D56" s="41">
        <v>0</v>
      </c>
      <c r="E56" s="41">
        <v>0</v>
      </c>
      <c r="F56" s="41">
        <v>0</v>
      </c>
      <c r="G56" s="41">
        <v>18.983604838605</v>
      </c>
      <c r="H56" s="41">
        <v>18.983604838605</v>
      </c>
    </row>
    <row r="57" spans="1:8">
      <c r="A57" s="2">
        <v>12</v>
      </c>
      <c r="B57" s="2" t="s">
        <v>75</v>
      </c>
      <c r="C57" s="48" t="s">
        <v>76</v>
      </c>
      <c r="D57" s="41">
        <v>0</v>
      </c>
      <c r="E57" s="41">
        <v>0</v>
      </c>
      <c r="F57" s="41">
        <v>0</v>
      </c>
      <c r="G57" s="41">
        <v>43.086675605492999</v>
      </c>
      <c r="H57" s="41">
        <v>43.086675605492999</v>
      </c>
    </row>
    <row r="58" spans="1:8" ht="31.2">
      <c r="A58" s="2">
        <v>13</v>
      </c>
      <c r="B58" s="2" t="s">
        <v>77</v>
      </c>
      <c r="C58" s="48" t="s">
        <v>70</v>
      </c>
      <c r="D58" s="41">
        <v>112.68915003455</v>
      </c>
      <c r="E58" s="41">
        <v>44.161036960884999</v>
      </c>
      <c r="F58" s="41">
        <v>0</v>
      </c>
      <c r="G58" s="41">
        <v>0</v>
      </c>
      <c r="H58" s="41">
        <v>156.85018699544</v>
      </c>
    </row>
    <row r="59" spans="1:8">
      <c r="A59" s="2">
        <v>14</v>
      </c>
      <c r="B59" s="2" t="s">
        <v>78</v>
      </c>
      <c r="C59" s="48" t="s">
        <v>79</v>
      </c>
      <c r="D59" s="41">
        <v>0</v>
      </c>
      <c r="E59" s="41">
        <v>0</v>
      </c>
      <c r="F59" s="41">
        <v>0</v>
      </c>
      <c r="G59" s="41">
        <v>71.969894508777003</v>
      </c>
      <c r="H59" s="41">
        <v>71.969894508777003</v>
      </c>
    </row>
    <row r="60" spans="1:8">
      <c r="A60" s="2"/>
      <c r="B60" s="33"/>
      <c r="C60" s="33" t="s">
        <v>80</v>
      </c>
      <c r="D60" s="41">
        <v>173.62999781529001</v>
      </c>
      <c r="E60" s="41">
        <v>45.088208632048001</v>
      </c>
      <c r="F60" s="41">
        <v>0</v>
      </c>
      <c r="G60" s="41">
        <v>254.96678737985999</v>
      </c>
      <c r="H60" s="41">
        <v>473.68499382719</v>
      </c>
    </row>
    <row r="61" spans="1:8">
      <c r="A61" s="2"/>
      <c r="B61" s="33"/>
      <c r="C61" s="33" t="s">
        <v>81</v>
      </c>
      <c r="D61" s="41">
        <v>4546.5895541685004</v>
      </c>
      <c r="E61" s="41">
        <v>4074.5280963583</v>
      </c>
      <c r="F61" s="41">
        <v>0</v>
      </c>
      <c r="G61" s="41">
        <v>254.96678737985999</v>
      </c>
      <c r="H61" s="41">
        <v>8876.0844379067003</v>
      </c>
    </row>
    <row r="62" spans="1:8" ht="31.5" customHeight="1">
      <c r="A62" s="2"/>
      <c r="B62" s="33"/>
      <c r="C62" s="33" t="s">
        <v>82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83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84</v>
      </c>
      <c r="D65" s="41">
        <v>4546.5895541685004</v>
      </c>
      <c r="E65" s="41">
        <v>4074.5280963583</v>
      </c>
      <c r="F65" s="41">
        <v>0</v>
      </c>
      <c r="G65" s="41">
        <v>254.96678737985999</v>
      </c>
      <c r="H65" s="41">
        <v>8876.0844379067003</v>
      </c>
    </row>
    <row r="66" spans="1:8" ht="157.5" customHeight="1">
      <c r="A66" s="2"/>
      <c r="B66" s="33"/>
      <c r="C66" s="33" t="s">
        <v>85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86</v>
      </c>
      <c r="C67" s="48" t="s">
        <v>87</v>
      </c>
      <c r="D67" s="41">
        <v>0</v>
      </c>
      <c r="E67" s="41">
        <v>0</v>
      </c>
      <c r="F67" s="41">
        <v>0</v>
      </c>
      <c r="G67" s="41">
        <v>163.77091579595</v>
      </c>
      <c r="H67" s="41">
        <v>163.77091579595</v>
      </c>
    </row>
    <row r="68" spans="1:8">
      <c r="A68" s="2">
        <v>16</v>
      </c>
      <c r="B68" s="2" t="s">
        <v>88</v>
      </c>
      <c r="C68" s="48" t="s">
        <v>89</v>
      </c>
      <c r="D68" s="41">
        <v>0</v>
      </c>
      <c r="E68" s="41">
        <v>0</v>
      </c>
      <c r="F68" s="41">
        <v>0</v>
      </c>
      <c r="G68" s="41">
        <v>766.48630776533003</v>
      </c>
      <c r="H68" s="41">
        <v>766.48630776533003</v>
      </c>
    </row>
    <row r="69" spans="1:8">
      <c r="A69" s="2">
        <v>17</v>
      </c>
      <c r="B69" s="2" t="s">
        <v>90</v>
      </c>
      <c r="C69" s="48" t="s">
        <v>91</v>
      </c>
      <c r="D69" s="41">
        <v>0</v>
      </c>
      <c r="E69" s="41">
        <v>0</v>
      </c>
      <c r="F69" s="41">
        <v>0</v>
      </c>
      <c r="G69" s="41">
        <v>261.11538461537998</v>
      </c>
      <c r="H69" s="41">
        <v>261.11538461537998</v>
      </c>
    </row>
    <row r="70" spans="1:8">
      <c r="A70" s="2"/>
      <c r="B70" s="33"/>
      <c r="C70" s="33" t="s">
        <v>92</v>
      </c>
      <c r="D70" s="41">
        <v>0</v>
      </c>
      <c r="E70" s="41">
        <v>0</v>
      </c>
      <c r="F70" s="41">
        <v>0</v>
      </c>
      <c r="G70" s="41">
        <v>1191.3726081766999</v>
      </c>
      <c r="H70" s="41">
        <v>1191.3726081766999</v>
      </c>
    </row>
    <row r="71" spans="1:8">
      <c r="A71" s="2"/>
      <c r="B71" s="33"/>
      <c r="C71" s="33" t="s">
        <v>93</v>
      </c>
      <c r="D71" s="41">
        <v>4546.5895541685004</v>
      </c>
      <c r="E71" s="41">
        <v>4074.5280963583</v>
      </c>
      <c r="F71" s="41">
        <v>0</v>
      </c>
      <c r="G71" s="41">
        <v>1446.3393955565</v>
      </c>
      <c r="H71" s="41">
        <v>10067.457046083</v>
      </c>
    </row>
    <row r="72" spans="1:8">
      <c r="A72" s="2"/>
      <c r="B72" s="33"/>
      <c r="C72" s="33" t="s">
        <v>94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95</v>
      </c>
      <c r="C73" s="48" t="s">
        <v>96</v>
      </c>
      <c r="D73" s="41">
        <f>D71*3%</f>
        <v>136.397686625055</v>
      </c>
      <c r="E73" s="41">
        <f>E71*3%</f>
        <v>122.235842890749</v>
      </c>
      <c r="F73" s="41">
        <f>F71*3%</f>
        <v>0</v>
      </c>
      <c r="G73" s="41">
        <f>G71*3%</f>
        <v>43.390181866695002</v>
      </c>
      <c r="H73" s="41">
        <f>SUM(D73:G73)</f>
        <v>302.02371138249902</v>
      </c>
    </row>
    <row r="74" spans="1:8">
      <c r="A74" s="2"/>
      <c r="B74" s="33"/>
      <c r="C74" s="33" t="s">
        <v>97</v>
      </c>
      <c r="D74" s="41">
        <f>D73</f>
        <v>136.397686625055</v>
      </c>
      <c r="E74" s="41">
        <f>E73</f>
        <v>122.235842890749</v>
      </c>
      <c r="F74" s="41">
        <f>F73</f>
        <v>0</v>
      </c>
      <c r="G74" s="41">
        <f>G73</f>
        <v>43.390181866695002</v>
      </c>
      <c r="H74" s="41">
        <f>SUM(D74:G74)</f>
        <v>302.02371138249902</v>
      </c>
    </row>
    <row r="75" spans="1:8">
      <c r="A75" s="2"/>
      <c r="B75" s="33"/>
      <c r="C75" s="33" t="s">
        <v>98</v>
      </c>
      <c r="D75" s="41">
        <f>D74+D71</f>
        <v>4682.98724079356</v>
      </c>
      <c r="E75" s="41">
        <f>E74+E71</f>
        <v>4196.7639392490501</v>
      </c>
      <c r="F75" s="41">
        <f>F74+F71</f>
        <v>0</v>
      </c>
      <c r="G75" s="41">
        <f>G74+G71</f>
        <v>1489.72957742319</v>
      </c>
      <c r="H75" s="41">
        <f>SUM(D75:G75)</f>
        <v>10369.480757465801</v>
      </c>
    </row>
    <row r="76" spans="1:8">
      <c r="A76" s="2"/>
      <c r="B76" s="33"/>
      <c r="C76" s="33" t="s">
        <v>99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100</v>
      </c>
      <c r="C77" s="48" t="s">
        <v>101</v>
      </c>
      <c r="D77" s="41">
        <f>D75*20%</f>
        <v>936.59744815871102</v>
      </c>
      <c r="E77" s="41">
        <f>E75*20%</f>
        <v>839.35278784981006</v>
      </c>
      <c r="F77" s="41">
        <f>F75*20%</f>
        <v>0</v>
      </c>
      <c r="G77" s="41">
        <f>G75*20%</f>
        <v>297.94591548463899</v>
      </c>
      <c r="H77" s="41">
        <f>SUM(D77:G77)</f>
        <v>2073.8961514931598</v>
      </c>
    </row>
    <row r="78" spans="1:8">
      <c r="A78" s="2"/>
      <c r="B78" s="33"/>
      <c r="C78" s="33" t="s">
        <v>102</v>
      </c>
      <c r="D78" s="41">
        <f>D77</f>
        <v>936.59744815871102</v>
      </c>
      <c r="E78" s="41">
        <f>E77</f>
        <v>839.35278784981006</v>
      </c>
      <c r="F78" s="41">
        <f>F77</f>
        <v>0</v>
      </c>
      <c r="G78" s="41">
        <f>G77</f>
        <v>297.94591548463899</v>
      </c>
      <c r="H78" s="41">
        <f>SUM(D78:G78)</f>
        <v>2073.8961514931598</v>
      </c>
    </row>
    <row r="79" spans="1:8">
      <c r="A79" s="2"/>
      <c r="B79" s="33"/>
      <c r="C79" s="33" t="s">
        <v>103</v>
      </c>
      <c r="D79" s="41">
        <f>D78+D75</f>
        <v>5619.58468895227</v>
      </c>
      <c r="E79" s="41">
        <f>E78+E75</f>
        <v>5036.1167270988599</v>
      </c>
      <c r="F79" s="41">
        <f>F78+F75</f>
        <v>0</v>
      </c>
      <c r="G79" s="41">
        <f>G78+G75</f>
        <v>1787.6754929078299</v>
      </c>
      <c r="H79" s="41">
        <f>SUM(D79:G79)</f>
        <v>12443.376908959001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190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42</v>
      </c>
      <c r="D13" s="32">
        <v>2289.1160611800001</v>
      </c>
      <c r="E13" s="32">
        <v>34.827273351466999</v>
      </c>
      <c r="F13" s="32">
        <v>0</v>
      </c>
      <c r="G13" s="32">
        <v>0</v>
      </c>
      <c r="H13" s="32">
        <v>2323.9433345314001</v>
      </c>
      <c r="J13" s="20"/>
    </row>
    <row r="14" spans="1:14">
      <c r="A14" s="2"/>
      <c r="B14" s="33"/>
      <c r="C14" s="33" t="s">
        <v>111</v>
      </c>
      <c r="D14" s="32">
        <v>2289.1160611800001</v>
      </c>
      <c r="E14" s="32">
        <v>34.827273351466999</v>
      </c>
      <c r="F14" s="32">
        <v>0</v>
      </c>
      <c r="G14" s="32">
        <v>0</v>
      </c>
      <c r="H14" s="32">
        <v>2323.9433345314001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191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26.006947466448</v>
      </c>
      <c r="H13" s="32">
        <v>26.006947466448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26.006947466448</v>
      </c>
      <c r="H14" s="32">
        <v>26.006947466448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163.77091579595</v>
      </c>
      <c r="H13" s="32">
        <v>163.77091579595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163.77091579595</v>
      </c>
      <c r="H14" s="32">
        <v>163.77091579595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193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7.3236195809166</v>
      </c>
      <c r="E13" s="32">
        <v>3621.5484706299999</v>
      </c>
      <c r="F13" s="32">
        <v>0</v>
      </c>
      <c r="G13" s="32">
        <v>0</v>
      </c>
      <c r="H13" s="32">
        <v>3628.8720902109999</v>
      </c>
      <c r="J13" s="20"/>
    </row>
    <row r="14" spans="1:14">
      <c r="A14" s="2"/>
      <c r="B14" s="33"/>
      <c r="C14" s="33" t="s">
        <v>111</v>
      </c>
      <c r="D14" s="32">
        <v>7.3236195809166</v>
      </c>
      <c r="E14" s="32">
        <v>3621.5484706299999</v>
      </c>
      <c r="F14" s="32">
        <v>0</v>
      </c>
      <c r="G14" s="32">
        <v>0</v>
      </c>
      <c r="H14" s="32">
        <v>3628.8720902109999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194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75</v>
      </c>
      <c r="C13" s="3" t="s">
        <v>122</v>
      </c>
      <c r="D13" s="32">
        <v>0</v>
      </c>
      <c r="E13" s="32">
        <v>0</v>
      </c>
      <c r="F13" s="32">
        <v>0</v>
      </c>
      <c r="G13" s="32">
        <v>43.086675605492999</v>
      </c>
      <c r="H13" s="32">
        <v>43.086675605492999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43.086675605492999</v>
      </c>
      <c r="H14" s="32">
        <v>43.086675605492999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195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107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766.48630776533003</v>
      </c>
      <c r="H13" s="32">
        <v>766.48630776533003</v>
      </c>
      <c r="J13" s="20"/>
    </row>
    <row r="14" spans="1:14">
      <c r="A14" s="2"/>
      <c r="B14" s="33"/>
      <c r="C14" s="33" t="s">
        <v>111</v>
      </c>
      <c r="D14" s="32">
        <v>0</v>
      </c>
      <c r="E14" s="32">
        <v>0</v>
      </c>
      <c r="F14" s="32">
        <v>0</v>
      </c>
      <c r="G14" s="32">
        <v>766.48630776533003</v>
      </c>
      <c r="H14" s="32">
        <v>766.48630776533003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104</v>
      </c>
    </row>
    <row r="2" spans="1:14" ht="45.75" customHeight="1">
      <c r="A2" s="24"/>
      <c r="B2" s="24" t="s">
        <v>105</v>
      </c>
      <c r="C2" s="90" t="s">
        <v>196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107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4</v>
      </c>
      <c r="B10" s="94" t="s">
        <v>30</v>
      </c>
      <c r="C10" s="94" t="s">
        <v>109</v>
      </c>
      <c r="D10" s="91" t="s">
        <v>32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127</v>
      </c>
      <c r="D13" s="32">
        <v>1936.5921371387999</v>
      </c>
      <c r="E13" s="32">
        <v>337.53736708098</v>
      </c>
      <c r="F13" s="32">
        <v>0</v>
      </c>
      <c r="G13" s="32">
        <v>0</v>
      </c>
      <c r="H13" s="32">
        <v>2274.1295042197999</v>
      </c>
      <c r="J13" s="20"/>
    </row>
    <row r="14" spans="1:14">
      <c r="A14" s="2"/>
      <c r="B14" s="33"/>
      <c r="C14" s="33" t="s">
        <v>111</v>
      </c>
      <c r="D14" s="32">
        <v>1936.5921371387999</v>
      </c>
      <c r="E14" s="32">
        <v>337.53736708098</v>
      </c>
      <c r="F14" s="32">
        <v>0</v>
      </c>
      <c r="G14" s="32">
        <v>0</v>
      </c>
      <c r="H14" s="32">
        <v>2274.1295042197999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107-02-01</vt:lpstr>
      <vt:lpstr>ОСР 107-07-01</vt:lpstr>
      <vt:lpstr>ОСР 12-01</vt:lpstr>
      <vt:lpstr>ОСР 1-02-01</vt:lpstr>
      <vt:lpstr>ОСР 1-09-01</vt:lpstr>
      <vt:lpstr>ОСР 1-12-01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660814D0D0324EFDA016AD711647E11E_12</vt:lpwstr>
  </property>
  <property fmtid="{D5CDD505-2E9C-101B-9397-08002B2CF9AE}" pid="3" name="KSOProductBuildVer">
    <vt:lpwstr>1049-12.2.0.20795</vt:lpwstr>
  </property>
</Properties>
</file>